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РО\Тариф 2016-2018\Раскрытие информации\231-14 от 07.04.14\2018 г\"/>
    </mc:Choice>
  </mc:AlternateContent>
  <bookViews>
    <workbookView xWindow="0" yWindow="0" windowWidth="20490" windowHeight="7605"/>
  </bookViews>
  <sheets>
    <sheet name="прил 2" sheetId="1" r:id="rId1"/>
  </sheets>
  <calcPr calcId="152511"/>
</workbook>
</file>

<file path=xl/calcChain.xml><?xml version="1.0" encoding="utf-8"?>
<calcChain xmlns="http://schemas.openxmlformats.org/spreadsheetml/2006/main">
  <c r="M26" i="1" l="1"/>
  <c r="J26" i="1"/>
  <c r="K25" i="1"/>
  <c r="H25" i="1"/>
  <c r="M20" i="1"/>
  <c r="L20" i="1"/>
  <c r="K20" i="1"/>
  <c r="J20" i="1"/>
  <c r="I20" i="1"/>
  <c r="H20" i="1"/>
  <c r="H19" i="1"/>
  <c r="K19" i="1" s="1"/>
  <c r="H18" i="1"/>
  <c r="K18" i="1" s="1"/>
  <c r="M19" i="1"/>
  <c r="M18" i="1"/>
  <c r="L18" i="1"/>
  <c r="J19" i="1"/>
  <c r="J18" i="1"/>
  <c r="I18" i="1"/>
  <c r="K17" i="1"/>
  <c r="H17" i="1"/>
  <c r="M16" i="1"/>
  <c r="L16" i="1"/>
  <c r="J16" i="1"/>
  <c r="I16" i="1"/>
  <c r="M14" i="1"/>
  <c r="L14" i="1"/>
  <c r="J14" i="1"/>
  <c r="I14" i="1"/>
  <c r="L13" i="1"/>
  <c r="K13" i="1"/>
  <c r="I13" i="1"/>
  <c r="H13" i="1"/>
  <c r="M12" i="1"/>
  <c r="L12" i="1"/>
  <c r="K12" i="1"/>
  <c r="J12" i="1"/>
  <c r="I12" i="1"/>
  <c r="H12" i="1"/>
  <c r="M11" i="1"/>
  <c r="L11" i="1"/>
  <c r="K11" i="1"/>
  <c r="J11" i="1"/>
  <c r="I11" i="1"/>
  <c r="H11" i="1"/>
  <c r="L10" i="1"/>
  <c r="K10" i="1"/>
  <c r="I10" i="1"/>
  <c r="H10" i="1"/>
  <c r="K9" i="1"/>
  <c r="H9" i="1"/>
  <c r="M8" i="1"/>
  <c r="L8" i="1"/>
  <c r="K8" i="1"/>
  <c r="J8" i="1"/>
  <c r="I8" i="1"/>
  <c r="H8" i="1"/>
  <c r="M7" i="1"/>
  <c r="L7" i="1"/>
  <c r="K7" i="1"/>
  <c r="I7" i="1"/>
  <c r="H7" i="1"/>
</calcChain>
</file>

<file path=xl/sharedStrings.xml><?xml version="1.0" encoding="utf-8"?>
<sst xmlns="http://schemas.openxmlformats.org/spreadsheetml/2006/main" count="93" uniqueCount="55">
  <si>
    <t xml:space="preserve">
Приложение N 2
к приказу ФАС России
от 07.04.2014 N 231/14
</t>
  </si>
  <si>
    <t>N п/п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</si>
  <si>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</si>
  <si>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</si>
  <si>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</si>
  <si>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с. Марусино</t>
  </si>
  <si>
    <t>ГРС Кудряши</t>
  </si>
  <si>
    <t>ГРС-10 Очистные сооружения</t>
  </si>
  <si>
    <t>п. Катковский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</si>
  <si>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</si>
  <si>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</si>
  <si>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</si>
  <si>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</si>
  <si>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</si>
  <si>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Свободная мощность газораспределительной сети, млн. куб. м</t>
  </si>
  <si>
    <t>п. Приобский</t>
  </si>
  <si>
    <t>п. Воробьевский</t>
  </si>
  <si>
    <t>Свободная  мощность газораспределительной сети на конкретных участках определяется гидравлическим расчетом, схемой газоснабжения муниципальных образований, НСО</t>
  </si>
  <si>
    <t>население</t>
  </si>
  <si>
    <t>ГРС-2</t>
  </si>
  <si>
    <t>г. Новосибирск, Первомайский район</t>
  </si>
  <si>
    <t>ГРС-3</t>
  </si>
  <si>
    <t>г. Новосибирск, Ленинский район</t>
  </si>
  <si>
    <t>ГРС-6</t>
  </si>
  <si>
    <t>с. Мочище</t>
  </si>
  <si>
    <t>Новосибирский р-н</t>
  </si>
  <si>
    <t>Сеть газораспределения НДО "Хуторок"</t>
  </si>
  <si>
    <t>Сеть газораспределения ДНТ "Реестр"</t>
  </si>
  <si>
    <t>ГРС-Ордынское</t>
  </si>
  <si>
    <t>Ордынский р-н</t>
  </si>
  <si>
    <t>Сеть газораспределения ул. Обская р.п. Ордынское</t>
  </si>
  <si>
    <t>Сеть газораспределения ул. Днепрогэсовкая</t>
  </si>
  <si>
    <t>г. Новосибирск, Октябрьский р-н</t>
  </si>
  <si>
    <t xml:space="preserve">Сеть газораспределения с. Марусино ДНТ "Лебяжье" </t>
  </si>
  <si>
    <t>Сеть газораспределения с. Марусино ДНТ "Благое"</t>
  </si>
  <si>
    <t>Сеть газораспределения                               п. Воробьевский</t>
  </si>
  <si>
    <t>Сеть газораспределения                               п. Катковский</t>
  </si>
  <si>
    <t xml:space="preserve">Сеть газораспределения                               г. Новосибирск, Первомайский район, СНТ "Дорожник", СНТ "Строймашевец", СНТ "Молодость" </t>
  </si>
  <si>
    <t>Сеть газораспределения                               г. Новосибирск, Ленинский район, СНТ "Елочка", СНТ "Березка</t>
  </si>
  <si>
    <t>Сеть газораспределения с. Мочище СНТ "Луч-2", СНТ "Ивушка"</t>
  </si>
  <si>
    <t xml:space="preserve">Сеть газораспределения с. Мочище СНТ "Луч" </t>
  </si>
  <si>
    <t xml:space="preserve">Сеть газораспределения Новосибирский р-н ДНТ "Славянка" </t>
  </si>
  <si>
    <t>Сеть газораспределения ДНП "Обское море"</t>
  </si>
  <si>
    <t>Сеть газораспределения СНТ "Зорька"</t>
  </si>
  <si>
    <t>Новосибирский р-н       с. Раздольное</t>
  </si>
  <si>
    <t>Сеть газораспределения                            п. Приобский</t>
  </si>
  <si>
    <t>Сеть газораспределения с. Толмачево</t>
  </si>
  <si>
    <t>ГРС Толмачево</t>
  </si>
  <si>
    <t>с. Толмачево</t>
  </si>
  <si>
    <t>Сеть газораспределения ДНТ "Солнечное"</t>
  </si>
  <si>
    <t>от 0,1 до 1 включительно</t>
  </si>
  <si>
    <t>октябрь</t>
  </si>
  <si>
    <t>ноябрь</t>
  </si>
  <si>
    <t>декабрь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</si>
  <si>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ООО "Фортуна +" ЗА 4-й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</si>
</sst>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0.000000"/>
    <numFmt numFmtId="166" formatCode="0.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8" zoomScale="85" zoomScaleNormal="85" workbookViewId="0">
      <selection activeCell="A27" sqref="A27"/>
    </sheetView>
  </sheetViews>
  <sheetFormatPr defaultRowHeight="15" x14ac:dyDescent="0.25"/>
  <cols>
    <col min="1" max="1" width="5.42578125" style="2" bestFit="1" customWidth="1"/>
    <col min="2" max="2" width="27.42578125" customWidth="1"/>
    <col min="3" max="3" width="15.5703125" customWidth="1"/>
    <col min="4" max="4" width="18" customWidth="1"/>
    <col min="5" max="5" width="29.7109375" customWidth="1"/>
    <col min="6" max="6" width="30.7109375" customWidth="1"/>
    <col min="7" max="7" width="15" customWidth="1"/>
    <col min="8" max="10" width="20.140625" customWidth="1"/>
    <col min="11" max="13" width="24.42578125" customWidth="1"/>
    <col min="14" max="14" width="23.85546875" customWidth="1"/>
    <col min="15" max="15" width="22" customWidth="1"/>
  </cols>
  <sheetData>
    <row r="1" spans="1:15" ht="76.5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 t="s">
        <v>0</v>
      </c>
    </row>
    <row r="2" spans="1:15" ht="26.25" customHeight="1" x14ac:dyDescent="0.25">
      <c r="A2" s="11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6"/>
    </row>
    <row r="3" spans="1:15" ht="50.25" customHeight="1" x14ac:dyDescent="0.25">
      <c r="A3" s="51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5" s="1" customFormat="1" ht="76.5" customHeight="1" x14ac:dyDescent="0.25">
      <c r="A4" s="59" t="s">
        <v>1</v>
      </c>
      <c r="B4" s="59" t="s">
        <v>9</v>
      </c>
      <c r="C4" s="59" t="s">
        <v>10</v>
      </c>
      <c r="D4" s="59" t="s">
        <v>11</v>
      </c>
      <c r="E4" s="59" t="s">
        <v>12</v>
      </c>
      <c r="F4" s="59" t="s">
        <v>13</v>
      </c>
      <c r="G4" s="59" t="s">
        <v>2</v>
      </c>
      <c r="H4" s="56" t="s">
        <v>3</v>
      </c>
      <c r="I4" s="57"/>
      <c r="J4" s="58"/>
      <c r="K4" s="56" t="s">
        <v>4</v>
      </c>
      <c r="L4" s="57"/>
      <c r="M4" s="58"/>
      <c r="N4" s="59" t="s">
        <v>14</v>
      </c>
    </row>
    <row r="5" spans="1:15" s="1" customFormat="1" x14ac:dyDescent="0.25">
      <c r="A5" s="60"/>
      <c r="B5" s="60"/>
      <c r="C5" s="60"/>
      <c r="D5" s="60"/>
      <c r="E5" s="60"/>
      <c r="F5" s="60"/>
      <c r="G5" s="60"/>
      <c r="H5" s="3" t="s">
        <v>51</v>
      </c>
      <c r="I5" s="3" t="s">
        <v>52</v>
      </c>
      <c r="J5" s="3" t="s">
        <v>53</v>
      </c>
      <c r="K5" s="3" t="s">
        <v>51</v>
      </c>
      <c r="L5" s="3" t="s">
        <v>52</v>
      </c>
      <c r="M5" s="3" t="s">
        <v>53</v>
      </c>
      <c r="N5" s="60"/>
    </row>
    <row r="6" spans="1:15" s="1" customForma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56">
        <v>8</v>
      </c>
      <c r="I6" s="57"/>
      <c r="J6" s="58"/>
      <c r="K6" s="56">
        <v>9</v>
      </c>
      <c r="L6" s="57"/>
      <c r="M6" s="58"/>
      <c r="N6" s="3">
        <v>10</v>
      </c>
    </row>
    <row r="7" spans="1:15" s="4" customFormat="1" ht="40.5" customHeight="1" x14ac:dyDescent="0.25">
      <c r="A7" s="5">
        <v>1</v>
      </c>
      <c r="B7" s="6" t="s">
        <v>33</v>
      </c>
      <c r="C7" s="6" t="s">
        <v>6</v>
      </c>
      <c r="D7" s="6" t="s">
        <v>5</v>
      </c>
      <c r="E7" s="53">
        <v>1135.27</v>
      </c>
      <c r="F7" s="53">
        <v>1135.27</v>
      </c>
      <c r="G7" s="6" t="s">
        <v>18</v>
      </c>
      <c r="H7" s="5">
        <f>15.68/1000000</f>
        <v>1.5679999999999999E-5</v>
      </c>
      <c r="I7" s="28">
        <f>9.29/1000000</f>
        <v>9.2899999999999991E-6</v>
      </c>
      <c r="J7" s="28">
        <v>0</v>
      </c>
      <c r="K7" s="26">
        <f t="shared" ref="K7:M8" si="0">H7</f>
        <v>1.5679999999999999E-5</v>
      </c>
      <c r="L7" s="26">
        <f t="shared" si="0"/>
        <v>9.2899999999999991E-6</v>
      </c>
      <c r="M7" s="26">
        <f t="shared" si="0"/>
        <v>0</v>
      </c>
      <c r="N7" s="38" t="s">
        <v>17</v>
      </c>
    </row>
    <row r="8" spans="1:15" s="4" customFormat="1" ht="39.75" customHeight="1" x14ac:dyDescent="0.25">
      <c r="A8" s="5">
        <v>2</v>
      </c>
      <c r="B8" s="6" t="s">
        <v>34</v>
      </c>
      <c r="C8" s="6" t="s">
        <v>6</v>
      </c>
      <c r="D8" s="6" t="s">
        <v>5</v>
      </c>
      <c r="E8" s="53"/>
      <c r="F8" s="53"/>
      <c r="G8" s="6" t="s">
        <v>18</v>
      </c>
      <c r="H8" s="5">
        <f>26.39/1000000</f>
        <v>2.639E-5</v>
      </c>
      <c r="I8" s="28">
        <f>12.9/1000000</f>
        <v>1.29E-5</v>
      </c>
      <c r="J8" s="28">
        <f>2.4/1000000</f>
        <v>2.3999999999999999E-6</v>
      </c>
      <c r="K8" s="26">
        <f t="shared" si="0"/>
        <v>2.639E-5</v>
      </c>
      <c r="L8" s="26">
        <f t="shared" si="0"/>
        <v>1.29E-5</v>
      </c>
      <c r="M8" s="26">
        <f t="shared" si="0"/>
        <v>2.3999999999999999E-6</v>
      </c>
      <c r="N8" s="39"/>
    </row>
    <row r="9" spans="1:15" s="4" customFormat="1" ht="30.75" customHeight="1" x14ac:dyDescent="0.25">
      <c r="A9" s="5">
        <v>3</v>
      </c>
      <c r="B9" s="6" t="s">
        <v>45</v>
      </c>
      <c r="C9" s="6" t="s">
        <v>7</v>
      </c>
      <c r="D9" s="6" t="s">
        <v>15</v>
      </c>
      <c r="E9" s="7">
        <v>132.62</v>
      </c>
      <c r="F9" s="7">
        <v>132.62</v>
      </c>
      <c r="G9" s="6" t="s">
        <v>18</v>
      </c>
      <c r="H9" s="29">
        <f>6.05/1000000</f>
        <v>6.0499999999999997E-6</v>
      </c>
      <c r="I9" s="23">
        <v>0</v>
      </c>
      <c r="J9" s="23">
        <v>0</v>
      </c>
      <c r="K9" s="29">
        <f>H9</f>
        <v>6.0499999999999997E-6</v>
      </c>
      <c r="L9" s="23">
        <v>0</v>
      </c>
      <c r="M9" s="23">
        <v>0</v>
      </c>
      <c r="N9" s="39"/>
    </row>
    <row r="10" spans="1:15" s="4" customFormat="1" ht="42.75" customHeight="1" x14ac:dyDescent="0.25">
      <c r="A10" s="5">
        <v>4</v>
      </c>
      <c r="B10" s="6" t="s">
        <v>35</v>
      </c>
      <c r="C10" s="6" t="s">
        <v>7</v>
      </c>
      <c r="D10" s="6" t="s">
        <v>16</v>
      </c>
      <c r="E10" s="54">
        <v>1135.27</v>
      </c>
      <c r="F10" s="54">
        <v>1135.27</v>
      </c>
      <c r="G10" s="6" t="s">
        <v>18</v>
      </c>
      <c r="H10" s="29">
        <f>2.1/1000000</f>
        <v>2.1000000000000002E-6</v>
      </c>
      <c r="I10" s="29">
        <f>5.8/1000000</f>
        <v>5.7999999999999995E-6</v>
      </c>
      <c r="J10" s="23">
        <v>0</v>
      </c>
      <c r="K10" s="29">
        <f>H10</f>
        <v>2.1000000000000002E-6</v>
      </c>
      <c r="L10" s="29">
        <f>I10</f>
        <v>5.7999999999999995E-6</v>
      </c>
      <c r="M10" s="23">
        <v>0</v>
      </c>
      <c r="N10" s="39"/>
    </row>
    <row r="11" spans="1:15" ht="34.5" customHeight="1" x14ac:dyDescent="0.25">
      <c r="A11" s="5">
        <v>5</v>
      </c>
      <c r="B11" s="6" t="s">
        <v>36</v>
      </c>
      <c r="C11" s="6" t="s">
        <v>7</v>
      </c>
      <c r="D11" s="6" t="s">
        <v>8</v>
      </c>
      <c r="E11" s="55"/>
      <c r="F11" s="55"/>
      <c r="G11" s="6" t="s">
        <v>18</v>
      </c>
      <c r="H11" s="29">
        <f>5.32/1000000</f>
        <v>5.3199999999999999E-6</v>
      </c>
      <c r="I11" s="29">
        <f>6.85/1000000</f>
        <v>6.8499999999999996E-6</v>
      </c>
      <c r="J11" s="29">
        <f>8.65/1000000</f>
        <v>8.6500000000000002E-6</v>
      </c>
      <c r="K11" s="29">
        <f>H11</f>
        <v>5.3199999999999999E-6</v>
      </c>
      <c r="L11" s="29">
        <f>I11</f>
        <v>6.8499999999999996E-6</v>
      </c>
      <c r="M11" s="29">
        <f>J11</f>
        <v>8.6500000000000002E-6</v>
      </c>
      <c r="N11" s="39"/>
      <c r="O11" s="4"/>
    </row>
    <row r="12" spans="1:15" ht="76.5" customHeight="1" x14ac:dyDescent="0.25">
      <c r="A12" s="5">
        <v>6</v>
      </c>
      <c r="B12" s="6" t="s">
        <v>37</v>
      </c>
      <c r="C12" s="8" t="s">
        <v>19</v>
      </c>
      <c r="D12" s="6" t="s">
        <v>20</v>
      </c>
      <c r="E12" s="61">
        <v>132.62</v>
      </c>
      <c r="F12" s="61">
        <v>132.62</v>
      </c>
      <c r="G12" s="6" t="s">
        <v>18</v>
      </c>
      <c r="H12" s="29">
        <f>10.46/1000000</f>
        <v>1.0460000000000001E-5</v>
      </c>
      <c r="I12" s="29">
        <f>2.5/1000000</f>
        <v>2.5000000000000002E-6</v>
      </c>
      <c r="J12" s="29">
        <f>5.05/1000000</f>
        <v>5.0499999999999999E-6</v>
      </c>
      <c r="K12" s="29">
        <f>H12</f>
        <v>1.0460000000000001E-5</v>
      </c>
      <c r="L12" s="29">
        <f>I12</f>
        <v>2.5000000000000002E-6</v>
      </c>
      <c r="M12" s="29">
        <f>J12</f>
        <v>5.0499999999999999E-6</v>
      </c>
      <c r="N12" s="39"/>
      <c r="O12" s="4"/>
    </row>
    <row r="13" spans="1:15" ht="51" customHeight="1" x14ac:dyDescent="0.25">
      <c r="A13" s="5">
        <v>7</v>
      </c>
      <c r="B13" s="6" t="s">
        <v>38</v>
      </c>
      <c r="C13" s="8" t="s">
        <v>21</v>
      </c>
      <c r="D13" s="6" t="s">
        <v>22</v>
      </c>
      <c r="E13" s="62"/>
      <c r="F13" s="62"/>
      <c r="G13" s="6" t="s">
        <v>18</v>
      </c>
      <c r="H13" s="29">
        <f>4.83/1000000</f>
        <v>4.8300000000000003E-6</v>
      </c>
      <c r="I13" s="29">
        <f>7.8/1000000</f>
        <v>7.7999999999999999E-6</v>
      </c>
      <c r="J13" s="23">
        <v>0</v>
      </c>
      <c r="K13" s="29">
        <f>H13</f>
        <v>4.8300000000000003E-6</v>
      </c>
      <c r="L13" s="29">
        <f>I13</f>
        <v>7.7999999999999999E-6</v>
      </c>
      <c r="M13" s="23">
        <v>0</v>
      </c>
      <c r="N13" s="39"/>
      <c r="O13" s="4"/>
    </row>
    <row r="14" spans="1:15" ht="36" x14ac:dyDescent="0.25">
      <c r="A14" s="9">
        <v>8</v>
      </c>
      <c r="B14" s="24" t="s">
        <v>39</v>
      </c>
      <c r="C14" s="10" t="s">
        <v>23</v>
      </c>
      <c r="D14" s="10" t="s">
        <v>24</v>
      </c>
      <c r="E14" s="62"/>
      <c r="F14" s="62"/>
      <c r="G14" s="6" t="s">
        <v>18</v>
      </c>
      <c r="H14" s="32">
        <v>0</v>
      </c>
      <c r="I14" s="30">
        <f>3.65/1000000</f>
        <v>3.6499999999999998E-6</v>
      </c>
      <c r="J14" s="30">
        <f>6.75/1000000</f>
        <v>6.7499999999999997E-6</v>
      </c>
      <c r="K14" s="32">
        <v>0</v>
      </c>
      <c r="L14" s="30">
        <f>I14</f>
        <v>3.6499999999999998E-6</v>
      </c>
      <c r="M14" s="30">
        <f>J14</f>
        <v>6.7499999999999997E-6</v>
      </c>
      <c r="N14" s="39"/>
      <c r="O14" s="4"/>
    </row>
    <row r="15" spans="1:15" ht="24" x14ac:dyDescent="0.25">
      <c r="A15" s="9">
        <v>9</v>
      </c>
      <c r="B15" s="24" t="s">
        <v>40</v>
      </c>
      <c r="C15" s="10" t="s">
        <v>23</v>
      </c>
      <c r="D15" s="10" t="s">
        <v>24</v>
      </c>
      <c r="E15" s="62"/>
      <c r="F15" s="62"/>
      <c r="G15" s="6" t="s">
        <v>18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9"/>
      <c r="O15" s="4"/>
    </row>
    <row r="16" spans="1:15" s="17" customFormat="1" ht="29.25" customHeight="1" x14ac:dyDescent="0.25">
      <c r="A16" s="9">
        <v>10</v>
      </c>
      <c r="B16" s="10" t="s">
        <v>26</v>
      </c>
      <c r="C16" s="6" t="s">
        <v>7</v>
      </c>
      <c r="D16" s="6" t="s">
        <v>15</v>
      </c>
      <c r="E16" s="62"/>
      <c r="F16" s="62"/>
      <c r="G16" s="6" t="s">
        <v>18</v>
      </c>
      <c r="H16" s="32">
        <v>0</v>
      </c>
      <c r="I16" s="30">
        <f>3.45/1000000</f>
        <v>3.45E-6</v>
      </c>
      <c r="J16" s="30">
        <f>3.65/1000000</f>
        <v>3.6499999999999998E-6</v>
      </c>
      <c r="K16" s="32">
        <v>0</v>
      </c>
      <c r="L16" s="30">
        <f>I16</f>
        <v>3.45E-6</v>
      </c>
      <c r="M16" s="30">
        <f>J16</f>
        <v>3.6499999999999998E-6</v>
      </c>
      <c r="N16" s="39"/>
      <c r="O16" s="4"/>
    </row>
    <row r="17" spans="1:15" s="17" customFormat="1" ht="28.5" customHeight="1" x14ac:dyDescent="0.25">
      <c r="A17" s="9">
        <v>11</v>
      </c>
      <c r="B17" s="10" t="s">
        <v>27</v>
      </c>
      <c r="C17" s="6" t="s">
        <v>7</v>
      </c>
      <c r="D17" s="6" t="s">
        <v>16</v>
      </c>
      <c r="E17" s="63"/>
      <c r="F17" s="63"/>
      <c r="G17" s="10" t="s">
        <v>18</v>
      </c>
      <c r="H17" s="30">
        <f>5.59/1000000</f>
        <v>5.5899999999999998E-6</v>
      </c>
      <c r="I17" s="32">
        <v>0</v>
      </c>
      <c r="J17" s="32">
        <v>0</v>
      </c>
      <c r="K17" s="30">
        <f>H17</f>
        <v>5.5899999999999998E-6</v>
      </c>
      <c r="L17" s="32">
        <v>0</v>
      </c>
      <c r="M17" s="32">
        <v>0</v>
      </c>
      <c r="N17" s="39"/>
      <c r="O17" s="4"/>
    </row>
    <row r="18" spans="1:15" s="13" customFormat="1" ht="36" customHeight="1" x14ac:dyDescent="0.25">
      <c r="A18" s="41">
        <v>12</v>
      </c>
      <c r="B18" s="43" t="s">
        <v>41</v>
      </c>
      <c r="C18" s="45" t="s">
        <v>21</v>
      </c>
      <c r="D18" s="47" t="s">
        <v>25</v>
      </c>
      <c r="E18" s="49">
        <v>1135.27</v>
      </c>
      <c r="F18" s="49">
        <v>1135.27</v>
      </c>
      <c r="G18" s="6" t="s">
        <v>18</v>
      </c>
      <c r="H18" s="31">
        <f>17.77/1000000</f>
        <v>1.7770000000000001E-5</v>
      </c>
      <c r="I18" s="31">
        <f>8.72/1000000</f>
        <v>8.7200000000000012E-6</v>
      </c>
      <c r="J18" s="31">
        <f>10.5/1000000</f>
        <v>1.0499999999999999E-5</v>
      </c>
      <c r="K18" s="31">
        <f>H18</f>
        <v>1.7770000000000001E-5</v>
      </c>
      <c r="L18" s="31">
        <f>I18</f>
        <v>8.7200000000000012E-6</v>
      </c>
      <c r="M18" s="31">
        <f>J18</f>
        <v>1.0499999999999999E-5</v>
      </c>
      <c r="N18" s="39"/>
      <c r="O18" s="4"/>
    </row>
    <row r="19" spans="1:15" s="13" customFormat="1" ht="29.25" customHeight="1" x14ac:dyDescent="0.25">
      <c r="A19" s="42"/>
      <c r="B19" s="44"/>
      <c r="C19" s="46"/>
      <c r="D19" s="48"/>
      <c r="E19" s="50"/>
      <c r="F19" s="50"/>
      <c r="G19" s="6" t="s">
        <v>50</v>
      </c>
      <c r="H19" s="33">
        <f>309.18/1000000</f>
        <v>3.0917999999999999E-4</v>
      </c>
      <c r="I19" s="34">
        <v>0</v>
      </c>
      <c r="J19" s="33">
        <f>25/1000000</f>
        <v>2.5000000000000001E-5</v>
      </c>
      <c r="K19" s="33">
        <f>H19</f>
        <v>3.0917999999999999E-4</v>
      </c>
      <c r="L19" s="34">
        <v>0</v>
      </c>
      <c r="M19" s="33">
        <f>J19</f>
        <v>2.5000000000000001E-5</v>
      </c>
      <c r="N19" s="39"/>
      <c r="O19" s="4"/>
    </row>
    <row r="20" spans="1:15" s="18" customFormat="1" ht="24" x14ac:dyDescent="0.25">
      <c r="A20" s="7">
        <v>13</v>
      </c>
      <c r="B20" s="25" t="s">
        <v>42</v>
      </c>
      <c r="C20" s="14" t="s">
        <v>28</v>
      </c>
      <c r="D20" s="14" t="s">
        <v>29</v>
      </c>
      <c r="E20" s="36">
        <v>132.62</v>
      </c>
      <c r="F20" s="36">
        <v>132.62</v>
      </c>
      <c r="G20" s="6" t="s">
        <v>18</v>
      </c>
      <c r="H20" s="30">
        <f>26.24/1000000</f>
        <v>2.6239999999999999E-5</v>
      </c>
      <c r="I20" s="30">
        <f>12.34/1000000</f>
        <v>1.234E-5</v>
      </c>
      <c r="J20" s="35">
        <f>2.8/1000000</f>
        <v>2.7999999999999999E-6</v>
      </c>
      <c r="K20" s="30">
        <f>H20</f>
        <v>2.6239999999999999E-5</v>
      </c>
      <c r="L20" s="30">
        <f>I20</f>
        <v>1.234E-5</v>
      </c>
      <c r="M20" s="35">
        <f>J20</f>
        <v>2.7999999999999999E-6</v>
      </c>
      <c r="N20" s="39"/>
      <c r="O20" s="4"/>
    </row>
    <row r="21" spans="1:15" s="18" customFormat="1" ht="24" x14ac:dyDescent="0.25">
      <c r="A21" s="7">
        <v>14</v>
      </c>
      <c r="B21" s="25" t="s">
        <v>30</v>
      </c>
      <c r="C21" s="14" t="s">
        <v>28</v>
      </c>
      <c r="D21" s="14" t="s">
        <v>29</v>
      </c>
      <c r="E21" s="64"/>
      <c r="F21" s="64"/>
      <c r="G21" s="6" t="s">
        <v>18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39"/>
      <c r="O21" s="4"/>
    </row>
    <row r="22" spans="1:15" s="18" customFormat="1" ht="30.75" customHeight="1" x14ac:dyDescent="0.25">
      <c r="A22" s="7">
        <v>15</v>
      </c>
      <c r="B22" s="14" t="s">
        <v>31</v>
      </c>
      <c r="C22" s="14" t="s">
        <v>19</v>
      </c>
      <c r="D22" s="14" t="s">
        <v>32</v>
      </c>
      <c r="E22" s="37"/>
      <c r="F22" s="37"/>
      <c r="G22" s="6" t="s">
        <v>18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39"/>
      <c r="O22" s="4"/>
    </row>
    <row r="23" spans="1:15" s="18" customFormat="1" ht="24" x14ac:dyDescent="0.2">
      <c r="A23" s="7">
        <v>16</v>
      </c>
      <c r="B23" s="27" t="s">
        <v>43</v>
      </c>
      <c r="C23" s="25" t="s">
        <v>19</v>
      </c>
      <c r="D23" s="14" t="s">
        <v>44</v>
      </c>
      <c r="E23" s="7">
        <v>132.62</v>
      </c>
      <c r="F23" s="7">
        <v>132.62</v>
      </c>
      <c r="G23" s="6" t="s">
        <v>18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39"/>
    </row>
    <row r="24" spans="1:15" s="18" customFormat="1" ht="25.5" customHeight="1" x14ac:dyDescent="0.2">
      <c r="A24" s="36">
        <v>17</v>
      </c>
      <c r="B24" s="47" t="s">
        <v>46</v>
      </c>
      <c r="C24" s="47" t="s">
        <v>47</v>
      </c>
      <c r="D24" s="47" t="s">
        <v>48</v>
      </c>
      <c r="E24" s="36">
        <v>132.62</v>
      </c>
      <c r="F24" s="36">
        <v>132.62</v>
      </c>
      <c r="G24" s="6" t="s">
        <v>18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39"/>
    </row>
    <row r="25" spans="1:15" s="18" customFormat="1" ht="26.25" customHeight="1" x14ac:dyDescent="0.2">
      <c r="A25" s="37"/>
      <c r="B25" s="48"/>
      <c r="C25" s="48"/>
      <c r="D25" s="48"/>
      <c r="E25" s="37"/>
      <c r="F25" s="37"/>
      <c r="G25" s="6" t="s">
        <v>50</v>
      </c>
      <c r="H25" s="7">
        <f>98.1/1000000</f>
        <v>9.8099999999999999E-5</v>
      </c>
      <c r="I25" s="7">
        <v>0</v>
      </c>
      <c r="J25" s="7">
        <v>0</v>
      </c>
      <c r="K25" s="7">
        <f>H25</f>
        <v>9.8099999999999999E-5</v>
      </c>
      <c r="L25" s="7">
        <v>0</v>
      </c>
      <c r="M25" s="7">
        <v>0</v>
      </c>
      <c r="N25" s="39"/>
    </row>
    <row r="26" spans="1:15" s="19" customFormat="1" ht="24" x14ac:dyDescent="0.2">
      <c r="A26" s="7">
        <v>18</v>
      </c>
      <c r="B26" s="10" t="s">
        <v>49</v>
      </c>
      <c r="C26" s="25" t="s">
        <v>19</v>
      </c>
      <c r="D26" s="14" t="s">
        <v>25</v>
      </c>
      <c r="E26" s="7">
        <v>132.62</v>
      </c>
      <c r="F26" s="7">
        <v>132.62</v>
      </c>
      <c r="G26" s="6" t="s">
        <v>18</v>
      </c>
      <c r="H26" s="7">
        <v>0</v>
      </c>
      <c r="I26" s="7">
        <v>0</v>
      </c>
      <c r="J26" s="7">
        <f>31.83/1000000</f>
        <v>3.1829999999999998E-5</v>
      </c>
      <c r="K26" s="7">
        <v>0</v>
      </c>
      <c r="L26" s="7">
        <v>0</v>
      </c>
      <c r="M26" s="7">
        <f>J26</f>
        <v>3.1829999999999998E-5</v>
      </c>
      <c r="N26" s="40"/>
    </row>
    <row r="27" spans="1:15" s="21" customFormat="1" x14ac:dyDescent="0.25">
      <c r="A27" s="20"/>
    </row>
  </sheetData>
  <mergeCells count="34">
    <mergeCell ref="N4:N5"/>
    <mergeCell ref="E12:E17"/>
    <mergeCell ref="F12:F17"/>
    <mergeCell ref="E20:E22"/>
    <mergeCell ref="F20:F22"/>
    <mergeCell ref="A3:N3"/>
    <mergeCell ref="E7:E8"/>
    <mergeCell ref="F7:F8"/>
    <mergeCell ref="E10:E11"/>
    <mergeCell ref="F10:F11"/>
    <mergeCell ref="H6:J6"/>
    <mergeCell ref="H4:J4"/>
    <mergeCell ref="K4:M4"/>
    <mergeCell ref="K6:M6"/>
    <mergeCell ref="A4:A5"/>
    <mergeCell ref="B4:B5"/>
    <mergeCell ref="C4:C5"/>
    <mergeCell ref="D4:D5"/>
    <mergeCell ref="E4:E5"/>
    <mergeCell ref="F4:F5"/>
    <mergeCell ref="G4:G5"/>
    <mergeCell ref="F24:F25"/>
    <mergeCell ref="N7:N26"/>
    <mergeCell ref="A18:A19"/>
    <mergeCell ref="B18:B19"/>
    <mergeCell ref="C18:C19"/>
    <mergeCell ref="D18:D19"/>
    <mergeCell ref="E18:E19"/>
    <mergeCell ref="F18:F19"/>
    <mergeCell ref="A24:A25"/>
    <mergeCell ref="B24:B25"/>
    <mergeCell ref="C24:C25"/>
    <mergeCell ref="D24:D25"/>
    <mergeCell ref="E24:E25"/>
  </mergeCells>
  <printOptions horizontalCentered="1" verticalCentered="1"/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EXP-PC</cp:lastModifiedBy>
  <cp:lastPrinted>2018-07-10T02:19:17Z</cp:lastPrinted>
  <dcterms:created xsi:type="dcterms:W3CDTF">2015-02-19T10:16:55Z</dcterms:created>
  <dcterms:modified xsi:type="dcterms:W3CDTF">2019-01-21T03:30:57Z</dcterms:modified>
</cp:coreProperties>
</file>